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Windows.old\Users\Mary Trini\Documents\"/>
    </mc:Choice>
  </mc:AlternateContent>
  <bookViews>
    <workbookView xWindow="120" yWindow="135" windowWidth="15600" windowHeight="7380"/>
  </bookViews>
  <sheets>
    <sheet name="Hoja1" sheetId="1" r:id="rId1"/>
    <sheet name="Examen A" sheetId="2" r:id="rId2"/>
    <sheet name="Examen B" sheetId="3" r:id="rId3"/>
    <sheet name="Hoja2" sheetId="4" r:id="rId4"/>
  </sheets>
  <calcPr calcId="152511"/>
</workbook>
</file>

<file path=xl/calcChain.xml><?xml version="1.0" encoding="utf-8"?>
<calcChain xmlns="http://schemas.openxmlformats.org/spreadsheetml/2006/main">
  <c r="G7" i="4" l="1"/>
  <c r="G8" i="4" s="1"/>
  <c r="B3" i="3"/>
  <c r="B2" i="3"/>
  <c r="B7" i="3" s="1"/>
  <c r="B8" i="3" s="1"/>
  <c r="B3" i="2"/>
  <c r="B2" i="2"/>
  <c r="B7" i="2" s="1"/>
  <c r="B8" i="2" s="1"/>
  <c r="F3" i="2" l="1"/>
  <c r="B14" i="2"/>
  <c r="F4" i="3"/>
  <c r="B18" i="3"/>
  <c r="G10" i="4"/>
  <c r="G11" i="4" s="1"/>
  <c r="G12" i="4" s="1"/>
  <c r="G9" i="4"/>
  <c r="B19" i="3" l="1"/>
  <c r="B24" i="3"/>
  <c r="B25" i="3" s="1"/>
  <c r="B15" i="2"/>
  <c r="B21" i="2"/>
  <c r="B22" i="2" s="1"/>
  <c r="F5" i="3"/>
  <c r="F4" i="2" l="1"/>
  <c r="F13" i="3"/>
  <c r="F15" i="3" s="1"/>
  <c r="F16" i="3" s="1"/>
  <c r="F6" i="3"/>
  <c r="F11" i="2" l="1"/>
  <c r="F14" i="2" s="1"/>
  <c r="F15" i="2" s="1"/>
  <c r="F5" i="2"/>
</calcChain>
</file>

<file path=xl/sharedStrings.xml><?xml version="1.0" encoding="utf-8"?>
<sst xmlns="http://schemas.openxmlformats.org/spreadsheetml/2006/main" count="123" uniqueCount="85">
  <si>
    <t>1. Acarreo de fabrica a aduana de origen</t>
  </si>
  <si>
    <t>2. Maniobras en puerto de origen</t>
  </si>
  <si>
    <t>3. Material de acondicionamiento</t>
  </si>
  <si>
    <t>5. honorarios de agente aduanal en destino</t>
  </si>
  <si>
    <t>6. Gastos de exportacion</t>
  </si>
  <si>
    <t>8.  asistencia tecnica de impresión</t>
  </si>
  <si>
    <t>35 euros</t>
  </si>
  <si>
    <t>120 euros</t>
  </si>
  <si>
    <t>89 euros</t>
  </si>
  <si>
    <t>2358 euros</t>
  </si>
  <si>
    <t>385 euros</t>
  </si>
  <si>
    <t>1298 euros</t>
  </si>
  <si>
    <t>EMU</t>
  </si>
  <si>
    <t>4. Flete aereo internacional</t>
  </si>
  <si>
    <t>12947 mxp</t>
  </si>
  <si>
    <t>7. Seguro aereo internacional</t>
  </si>
  <si>
    <t>04 de Marzo</t>
  </si>
  <si>
    <t>05 de Marzo</t>
  </si>
  <si>
    <t>06 de Marzo</t>
  </si>
  <si>
    <t>3. En caso que la mercancia ingrese bajo la modalidad de revision en origen, cual es el procedimiento y que caleve de indentificador le corresponde?. Explica y fundamente</t>
  </si>
  <si>
    <t>2. cuales es la fecha de causacion de las obligaciones y su fundamento legal. Explica y fundamenta</t>
  </si>
  <si>
    <t>4. En caso de que la mercancia se destruya por accidente en el Recinto fiscalizado, cual es procedimiento para la reclamacion y quien responde por los daños. Explica y fundamenta.</t>
  </si>
  <si>
    <t>7. Cuales son los requisitos a cumplir para destinar la mercancia a Deposito fiscal y la clave de pedimento. Explica y fundamenta.</t>
  </si>
  <si>
    <t>8. Cual es la opcion que tiene el interesado en el caso de que le embarguen la mercancia por causa de una incorrecta clasificacion arancelaria. Explica y Fundamenta.</t>
  </si>
  <si>
    <t>EXW</t>
  </si>
  <si>
    <t>Nopal</t>
  </si>
  <si>
    <t>juego de nopal</t>
  </si>
  <si>
    <t>Envase</t>
  </si>
  <si>
    <t>Embalaje</t>
  </si>
  <si>
    <t>Verificacion</t>
  </si>
  <si>
    <t>mn</t>
  </si>
  <si>
    <t>tc</t>
  </si>
  <si>
    <t>usd</t>
  </si>
  <si>
    <t>FCA</t>
  </si>
  <si>
    <t>Agente aduanal</t>
  </si>
  <si>
    <t>Documentos Expo</t>
  </si>
  <si>
    <t xml:space="preserve">impuestos </t>
  </si>
  <si>
    <t>CPT</t>
  </si>
  <si>
    <t>Flete</t>
  </si>
  <si>
    <t>Maniobras</t>
  </si>
  <si>
    <t>CIP</t>
  </si>
  <si>
    <t>Seguro</t>
  </si>
  <si>
    <t>DDP</t>
  </si>
  <si>
    <t>Almacenaje</t>
  </si>
  <si>
    <t>Agente</t>
  </si>
  <si>
    <t>pedimento</t>
  </si>
  <si>
    <t>flete local</t>
  </si>
  <si>
    <t>Tuna</t>
  </si>
  <si>
    <t>mermelada</t>
  </si>
  <si>
    <t>envase</t>
  </si>
  <si>
    <t>embalaje</t>
  </si>
  <si>
    <t>verificacion</t>
  </si>
  <si>
    <t>TC</t>
  </si>
  <si>
    <t>FOB</t>
  </si>
  <si>
    <t>Maniobras PO</t>
  </si>
  <si>
    <t>maniobras CB</t>
  </si>
  <si>
    <t>Agente Aduanal</t>
  </si>
  <si>
    <t>impuesto Expo</t>
  </si>
  <si>
    <t>CFR</t>
  </si>
  <si>
    <t>Flete maritimo</t>
  </si>
  <si>
    <t>CIF</t>
  </si>
  <si>
    <t>Descarga</t>
  </si>
  <si>
    <t>almacenaje</t>
  </si>
  <si>
    <t>maniobras</t>
  </si>
  <si>
    <t>9. En caso de desistimiento de importacion, cual es el procedimiento. Explica y fundamenta.</t>
  </si>
  <si>
    <t>1. determina la base gravable y señala cuales son los articulos que lo fundamentan, asi como el metodo de valoracion empleado. Explica y fundamenta</t>
  </si>
  <si>
    <t>La empresa "La ultima esperanza,SA de CV." realiza la importancion definitiva de 20 ton de Nopal en polvo con una facturacion en termino EXW, por un precio de 11.43 Euros por kilo. La mercancia ingresa a la aduana de veracruz con fecha de ingreso  de 05 de Marzo de 2012. Asimismo la empresa contacta a su agente aduanal y le envia carta de gastos de exportacion, que a continuacion se detallan:</t>
  </si>
  <si>
    <t>1. Cuales son los actos que podran realizar el recinto fiscalizado con las mercancia en deposito ante la aduana . Explica y fundamenta</t>
  </si>
  <si>
    <t>4. Flete maritimo</t>
  </si>
  <si>
    <t>1 % s/cfr</t>
  </si>
  <si>
    <t>7. Seguro  internacional</t>
  </si>
  <si>
    <t>6. Determina el valor CIF de la mercancia y el impuesto a pagar tomando como base un 10% de IGI, 16% IVA y DTA fijo.</t>
  </si>
  <si>
    <t>2. cual es la fecha de causacion de las obligaciones . Explica y fundamenta</t>
  </si>
  <si>
    <t>7. cuantos  dias libre de almacenaje tiene la mercancia. Explica y fundamenta.</t>
  </si>
  <si>
    <t>cif</t>
  </si>
  <si>
    <t>3. Cual es el plazo para retornar la mercancia y el procedimiento para realizarlo. Explica y fundamente</t>
  </si>
  <si>
    <t>5. Cual es la clave de pedimento que se requiere y el plazo de permanencia de las mercancias. Explica y fundamenta</t>
  </si>
  <si>
    <t>67 euros</t>
  </si>
  <si>
    <t>342 euros</t>
  </si>
  <si>
    <t>264 euros</t>
  </si>
  <si>
    <t>1858 euros</t>
  </si>
  <si>
    <t>2 % s/exw</t>
  </si>
  <si>
    <t>La empresa "La ultima esperanza,SA de CV." realiza la importancion definitiva de 20 ton de Nopal en polvo con una facturacion en termino EXW, por un precio de 11.43 Euros por kilo. La mercancia ingresa al aeropuerto de la ciudad de Mexico con fecha de arribo de 05 de Marzo de 2014. Asimismo la empresa contacta a su agente aduanal y le envia carta de gastos de exportacion, que a continuacion se detallan:</t>
  </si>
  <si>
    <t>6. Determina los impuestos (IGI 10%), Derechos y Aprovechamientos a los que se sujeta la mercancia.</t>
  </si>
  <si>
    <t>5. Cual es la infraccion y sancion correspondiente si la mercancia no cumple con NOM correspondiente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</si>
</sst>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0.0000000"/>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0" fontId="0" fillId="0" borderId="0" xfId="0" applyBorder="1"/>
    <xf numFmtId="0" fontId="0" fillId="0" borderId="0" xfId="0" applyFill="1" applyBorder="1"/>
    <xf numFmtId="164" fontId="0" fillId="0" borderId="0" xfId="0" applyNumberFormat="1" applyBorder="1"/>
    <xf numFmtId="0" fontId="0" fillId="0" borderId="0" xfId="0" applyBorder="1" applyAlignment="1"/>
    <xf numFmtId="4" fontId="0" fillId="0" borderId="0" xfId="0" applyNumberFormat="1" applyBorder="1" applyAlignment="1"/>
    <xf numFmtId="4" fontId="0" fillId="0" borderId="0" xfId="0" applyNumberFormat="1" applyBorder="1"/>
    <xf numFmtId="44" fontId="0" fillId="0" borderId="0" xfId="1" applyFont="1"/>
    <xf numFmtId="44" fontId="0" fillId="0" borderId="0" xfId="0" applyNumberFormat="1"/>
    <xf numFmtId="44" fontId="2" fillId="0" borderId="0" xfId="1" applyFont="1"/>
    <xf numFmtId="0" fontId="2" fillId="0" borderId="0" xfId="0" applyFont="1"/>
    <xf numFmtId="44" fontId="2" fillId="0" borderId="0" xfId="0" applyNumberFormat="1" applyFont="1"/>
    <xf numFmtId="0" fontId="0" fillId="0" borderId="0" xfId="0" applyAlignment="1">
      <alignment horizontal="justify" vertical="justify" wrapText="1"/>
    </xf>
    <xf numFmtId="0" fontId="0" fillId="0" borderId="0" xfId="0" applyBorder="1" applyAlignment="1">
      <alignment horizontal="justify" vertical="justify" wrapText="1"/>
    </xf>
    <xf numFmtId="0" fontId="0" fillId="0" borderId="0" xfId="0" applyAlignment="1">
      <alignment horizontal="justify" vertical="justify"/>
    </xf>
  </cellXfs>
  <cellStyles count="2">
    <cellStyle name="Mon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tabSelected="1" workbookViewId="0">
      <selection activeCell="K24" sqref="K24"/>
    </sheetView>
  </sheetViews>
  <sheetFormatPr baseColWidth="10" defaultRowHeight="15" x14ac:dyDescent="0.25"/>
  <cols>
    <col min="6" max="6" width="12.7109375" bestFit="1" customWidth="1"/>
  </cols>
  <sheetData>
    <row r="1" spans="1:8" x14ac:dyDescent="0.25">
      <c r="A1" s="13" t="s">
        <v>82</v>
      </c>
      <c r="B1" s="13"/>
      <c r="C1" s="13"/>
      <c r="D1" s="13"/>
      <c r="E1" s="13"/>
      <c r="F1" s="13"/>
      <c r="G1" s="13"/>
      <c r="H1" s="13"/>
    </row>
    <row r="2" spans="1:8" x14ac:dyDescent="0.25">
      <c r="A2" s="13"/>
      <c r="B2" s="13"/>
      <c r="C2" s="13"/>
      <c r="D2" s="13"/>
      <c r="E2" s="13"/>
      <c r="F2" s="13"/>
      <c r="G2" s="13"/>
      <c r="H2" s="13"/>
    </row>
    <row r="3" spans="1:8" x14ac:dyDescent="0.25">
      <c r="A3" s="13"/>
      <c r="B3" s="13"/>
      <c r="C3" s="13"/>
      <c r="D3" s="13"/>
      <c r="E3" s="13"/>
      <c r="F3" s="13"/>
      <c r="G3" s="13"/>
      <c r="H3" s="13"/>
    </row>
    <row r="4" spans="1:8" x14ac:dyDescent="0.25">
      <c r="A4" s="13"/>
      <c r="B4" s="13"/>
      <c r="C4" s="13"/>
      <c r="D4" s="13"/>
      <c r="E4" s="13"/>
      <c r="F4" s="13"/>
      <c r="G4" s="13"/>
      <c r="H4" s="13"/>
    </row>
    <row r="5" spans="1:8" x14ac:dyDescent="0.25">
      <c r="A5" s="13"/>
      <c r="B5" s="13"/>
      <c r="C5" s="13"/>
      <c r="D5" s="13"/>
      <c r="E5" s="13"/>
      <c r="F5" s="13"/>
      <c r="G5" s="13"/>
      <c r="H5" s="13"/>
    </row>
    <row r="6" spans="1:8" x14ac:dyDescent="0.25">
      <c r="A6" s="1"/>
      <c r="B6" s="1"/>
      <c r="C6" s="1"/>
      <c r="D6" s="1"/>
      <c r="E6" s="1"/>
      <c r="F6" s="1"/>
      <c r="G6" s="1"/>
      <c r="H6" s="1"/>
    </row>
    <row r="7" spans="1:8" x14ac:dyDescent="0.25">
      <c r="A7" s="1" t="s">
        <v>0</v>
      </c>
      <c r="B7" s="1"/>
      <c r="C7" s="1"/>
      <c r="D7" s="1"/>
      <c r="E7" s="1" t="s">
        <v>77</v>
      </c>
      <c r="F7" s="1"/>
      <c r="G7" s="1"/>
      <c r="H7" s="1"/>
    </row>
    <row r="8" spans="1:8" x14ac:dyDescent="0.25">
      <c r="A8" s="1" t="s">
        <v>1</v>
      </c>
      <c r="B8" s="1"/>
      <c r="C8" s="1"/>
      <c r="D8" s="1"/>
      <c r="E8" s="1" t="s">
        <v>78</v>
      </c>
      <c r="F8" s="1"/>
      <c r="G8" s="1"/>
      <c r="H8" s="1"/>
    </row>
    <row r="9" spans="1:8" x14ac:dyDescent="0.25">
      <c r="A9" s="1" t="s">
        <v>2</v>
      </c>
      <c r="B9" s="1"/>
      <c r="C9" s="1"/>
      <c r="D9" s="1"/>
      <c r="E9" s="1" t="s">
        <v>79</v>
      </c>
      <c r="F9" s="5"/>
      <c r="G9" s="4"/>
      <c r="H9" s="1"/>
    </row>
    <row r="10" spans="1:8" x14ac:dyDescent="0.25">
      <c r="A10" s="1" t="s">
        <v>13</v>
      </c>
      <c r="B10" s="1"/>
      <c r="C10" s="1"/>
      <c r="D10" s="1"/>
      <c r="E10" s="1" t="s">
        <v>80</v>
      </c>
      <c r="F10" s="6"/>
      <c r="G10" s="1"/>
      <c r="H10" s="1"/>
    </row>
    <row r="11" spans="1:8" x14ac:dyDescent="0.25">
      <c r="A11" s="1" t="s">
        <v>3</v>
      </c>
      <c r="B11" s="1"/>
      <c r="C11" s="1"/>
      <c r="D11" s="1"/>
      <c r="E11" s="2" t="s">
        <v>14</v>
      </c>
      <c r="F11" s="1"/>
      <c r="G11" s="1"/>
      <c r="H11" s="1"/>
    </row>
    <row r="12" spans="1:8" x14ac:dyDescent="0.25">
      <c r="A12" s="1" t="s">
        <v>4</v>
      </c>
      <c r="B12" s="1"/>
      <c r="C12" s="1"/>
      <c r="D12" s="1"/>
      <c r="E12" s="2" t="s">
        <v>10</v>
      </c>
      <c r="F12" s="1"/>
      <c r="G12" s="1"/>
      <c r="H12" s="1"/>
    </row>
    <row r="13" spans="1:8" x14ac:dyDescent="0.25">
      <c r="A13" s="1" t="s">
        <v>15</v>
      </c>
      <c r="B13" s="1"/>
      <c r="C13" s="1"/>
      <c r="D13" s="1"/>
      <c r="E13" s="2" t="s">
        <v>81</v>
      </c>
      <c r="F13" s="1"/>
      <c r="G13" s="1"/>
      <c r="H13" s="1"/>
    </row>
    <row r="14" spans="1:8" x14ac:dyDescent="0.25">
      <c r="A14" s="1" t="s">
        <v>5</v>
      </c>
      <c r="B14" s="1"/>
      <c r="C14" s="1"/>
      <c r="D14" s="1"/>
      <c r="E14" s="2" t="s">
        <v>11</v>
      </c>
      <c r="F14" s="1"/>
      <c r="G14" s="1"/>
      <c r="H14" s="1"/>
    </row>
    <row r="15" spans="1:8" x14ac:dyDescent="0.25">
      <c r="A15" s="1"/>
      <c r="B15" s="1"/>
      <c r="C15" s="1"/>
      <c r="D15" s="1"/>
      <c r="E15" s="1"/>
      <c r="F15" s="1"/>
      <c r="G15" s="1"/>
      <c r="H15" s="1"/>
    </row>
    <row r="16" spans="1:8" x14ac:dyDescent="0.25">
      <c r="A16" s="1" t="s">
        <v>16</v>
      </c>
      <c r="B16" s="1"/>
      <c r="C16" s="1">
        <v>12.568300000000001</v>
      </c>
      <c r="D16" s="1"/>
      <c r="E16" s="1"/>
      <c r="F16" s="1"/>
      <c r="G16" s="1"/>
      <c r="H16" s="1"/>
    </row>
    <row r="17" spans="1:8" x14ac:dyDescent="0.25">
      <c r="A17" s="1" t="s">
        <v>17</v>
      </c>
      <c r="B17" s="1"/>
      <c r="C17" s="1">
        <v>12.8736</v>
      </c>
      <c r="D17" s="1"/>
      <c r="E17" s="2" t="s">
        <v>12</v>
      </c>
      <c r="F17" s="3">
        <v>1.6738900000000001</v>
      </c>
      <c r="G17" s="1"/>
      <c r="H17" s="1"/>
    </row>
    <row r="18" spans="1:8" x14ac:dyDescent="0.25">
      <c r="A18" s="1" t="s">
        <v>18</v>
      </c>
      <c r="B18" s="1"/>
      <c r="C18" s="1">
        <v>12.8736</v>
      </c>
      <c r="D18" s="1"/>
      <c r="E18" s="1"/>
      <c r="F18" s="1"/>
      <c r="G18" s="1"/>
      <c r="H18" s="1"/>
    </row>
    <row r="19" spans="1:8" x14ac:dyDescent="0.25">
      <c r="A19" s="1"/>
      <c r="B19" s="1"/>
      <c r="C19" s="1"/>
      <c r="D19" s="1"/>
      <c r="E19" s="1"/>
      <c r="F19" s="1"/>
      <c r="G19" s="1"/>
      <c r="H19" s="1"/>
    </row>
    <row r="20" spans="1:8" x14ac:dyDescent="0.25">
      <c r="A20" s="13" t="s">
        <v>65</v>
      </c>
      <c r="B20" s="13"/>
      <c r="C20" s="13"/>
      <c r="D20" s="13"/>
      <c r="E20" s="13"/>
      <c r="F20" s="13"/>
      <c r="G20" s="13"/>
      <c r="H20" s="13"/>
    </row>
    <row r="21" spans="1:8" x14ac:dyDescent="0.25">
      <c r="A21" s="13"/>
      <c r="B21" s="13"/>
      <c r="C21" s="13"/>
      <c r="D21" s="13"/>
      <c r="E21" s="13"/>
      <c r="F21" s="13"/>
      <c r="G21" s="13"/>
      <c r="H21" s="13"/>
    </row>
    <row r="22" spans="1:8" x14ac:dyDescent="0.25">
      <c r="A22" s="1"/>
      <c r="B22" s="1"/>
      <c r="C22" s="1"/>
      <c r="D22" s="1"/>
      <c r="E22" s="1"/>
      <c r="F22" s="1"/>
      <c r="G22" s="1"/>
      <c r="H22" s="1"/>
    </row>
    <row r="23" spans="1:8" x14ac:dyDescent="0.25">
      <c r="A23" s="2" t="s">
        <v>20</v>
      </c>
    </row>
    <row r="25" spans="1:8" x14ac:dyDescent="0.25">
      <c r="A25" s="12" t="s">
        <v>19</v>
      </c>
      <c r="B25" s="12"/>
      <c r="C25" s="12"/>
      <c r="D25" s="12"/>
      <c r="E25" s="12"/>
      <c r="F25" s="12"/>
      <c r="G25" s="12"/>
      <c r="H25" s="12"/>
    </row>
    <row r="26" spans="1:8" x14ac:dyDescent="0.25">
      <c r="A26" s="12"/>
      <c r="B26" s="12"/>
      <c r="C26" s="12"/>
      <c r="D26" s="12"/>
      <c r="E26" s="12"/>
      <c r="F26" s="12"/>
      <c r="G26" s="12"/>
      <c r="H26" s="12"/>
    </row>
    <row r="28" spans="1:8" x14ac:dyDescent="0.25">
      <c r="A28" s="12" t="s">
        <v>21</v>
      </c>
      <c r="B28" s="12"/>
      <c r="C28" s="12"/>
      <c r="D28" s="12"/>
      <c r="E28" s="12"/>
      <c r="F28" s="12"/>
      <c r="G28" s="12"/>
      <c r="H28" s="12"/>
    </row>
    <row r="29" spans="1:8" x14ac:dyDescent="0.25">
      <c r="A29" s="12"/>
      <c r="B29" s="12"/>
      <c r="C29" s="12"/>
      <c r="D29" s="12"/>
      <c r="E29" s="12"/>
      <c r="F29" s="12"/>
      <c r="G29" s="12"/>
      <c r="H29" s="12"/>
    </row>
    <row r="31" spans="1:8" x14ac:dyDescent="0.25">
      <c r="A31" s="14" t="s">
        <v>84</v>
      </c>
      <c r="B31" s="14"/>
      <c r="C31" s="14"/>
      <c r="D31" s="14"/>
      <c r="E31" s="14"/>
      <c r="F31" s="14"/>
      <c r="G31" s="14"/>
      <c r="H31" s="14"/>
    </row>
    <row r="32" spans="1:8" x14ac:dyDescent="0.25">
      <c r="A32" s="14"/>
      <c r="B32" s="14"/>
      <c r="C32" s="14"/>
      <c r="D32" s="14"/>
      <c r="E32" s="14"/>
      <c r="F32" s="14"/>
      <c r="G32" s="14"/>
      <c r="H32" s="14"/>
    </row>
    <row r="34" spans="1:8" x14ac:dyDescent="0.25">
      <c r="A34" s="12" t="s">
        <v>83</v>
      </c>
      <c r="B34" s="12"/>
      <c r="C34" s="12"/>
      <c r="D34" s="12"/>
      <c r="E34" s="12"/>
      <c r="F34" s="12"/>
      <c r="G34" s="12"/>
      <c r="H34" s="12"/>
    </row>
    <row r="35" spans="1:8" x14ac:dyDescent="0.25">
      <c r="A35" s="12"/>
      <c r="B35" s="12"/>
      <c r="C35" s="12"/>
      <c r="D35" s="12"/>
      <c r="E35" s="12"/>
      <c r="F35" s="12"/>
      <c r="G35" s="12"/>
      <c r="H35" s="12"/>
    </row>
    <row r="37" spans="1:8" x14ac:dyDescent="0.25">
      <c r="A37" s="12" t="s">
        <v>22</v>
      </c>
      <c r="B37" s="12"/>
      <c r="C37" s="12"/>
      <c r="D37" s="12"/>
      <c r="E37" s="12"/>
      <c r="F37" s="12"/>
      <c r="G37" s="12"/>
      <c r="H37" s="12"/>
    </row>
    <row r="38" spans="1:8" x14ac:dyDescent="0.25">
      <c r="A38" s="12"/>
      <c r="B38" s="12"/>
      <c r="C38" s="12"/>
      <c r="D38" s="12"/>
      <c r="E38" s="12"/>
      <c r="F38" s="12"/>
      <c r="G38" s="12"/>
      <c r="H38" s="12"/>
    </row>
    <row r="40" spans="1:8" x14ac:dyDescent="0.25">
      <c r="A40" s="12" t="s">
        <v>23</v>
      </c>
      <c r="B40" s="12"/>
      <c r="C40" s="12"/>
      <c r="D40" s="12"/>
      <c r="E40" s="12"/>
      <c r="F40" s="12"/>
      <c r="G40" s="12"/>
      <c r="H40" s="12"/>
    </row>
    <row r="41" spans="1:8" x14ac:dyDescent="0.25">
      <c r="A41" s="12"/>
      <c r="B41" s="12"/>
      <c r="C41" s="12"/>
      <c r="D41" s="12"/>
      <c r="E41" s="12"/>
      <c r="F41" s="12"/>
      <c r="G41" s="12"/>
      <c r="H41" s="12"/>
    </row>
    <row r="43" spans="1:8" x14ac:dyDescent="0.25">
      <c r="A43" s="12" t="s">
        <v>64</v>
      </c>
      <c r="B43" s="12"/>
      <c r="C43" s="12"/>
      <c r="D43" s="12"/>
      <c r="E43" s="12"/>
      <c r="F43" s="12"/>
      <c r="G43" s="12"/>
      <c r="H43" s="12"/>
    </row>
    <row r="44" spans="1:8" x14ac:dyDescent="0.25">
      <c r="A44" s="12"/>
      <c r="B44" s="12"/>
      <c r="C44" s="12"/>
      <c r="D44" s="12"/>
      <c r="E44" s="12"/>
      <c r="F44" s="12"/>
      <c r="G44" s="12"/>
      <c r="H44" s="12"/>
    </row>
  </sheetData>
  <mergeCells count="9">
    <mergeCell ref="A43:H44"/>
    <mergeCell ref="A34:H35"/>
    <mergeCell ref="A37:H38"/>
    <mergeCell ref="A40:H41"/>
    <mergeCell ref="A1:H5"/>
    <mergeCell ref="A20:H21"/>
    <mergeCell ref="A25:H26"/>
    <mergeCell ref="A28:H29"/>
    <mergeCell ref="A31:H32"/>
  </mergeCells>
  <pageMargins left="0.56999999999999995"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opLeftCell="A2" workbookViewId="0">
      <selection activeCell="F26" sqref="F26"/>
    </sheetView>
  </sheetViews>
  <sheetFormatPr baseColWidth="10" defaultRowHeight="15" x14ac:dyDescent="0.25"/>
  <cols>
    <col min="1" max="1" width="19.140625" customWidth="1"/>
    <col min="2" max="2" width="18.140625" customWidth="1"/>
    <col min="5" max="5" width="12.42578125" customWidth="1"/>
    <col min="6" max="6" width="15" customWidth="1"/>
  </cols>
  <sheetData>
    <row r="1" spans="1:7" x14ac:dyDescent="0.25">
      <c r="A1" t="s">
        <v>24</v>
      </c>
      <c r="C1" t="s">
        <v>31</v>
      </c>
      <c r="E1" t="s">
        <v>40</v>
      </c>
    </row>
    <row r="2" spans="1:7" x14ac:dyDescent="0.25">
      <c r="A2" t="s">
        <v>25</v>
      </c>
      <c r="B2" s="7">
        <f>500*250</f>
        <v>125000</v>
      </c>
      <c r="C2">
        <v>13.44</v>
      </c>
    </row>
    <row r="3" spans="1:7" x14ac:dyDescent="0.25">
      <c r="A3" t="s">
        <v>26</v>
      </c>
      <c r="B3" s="7">
        <f>300*120</f>
        <v>36000</v>
      </c>
      <c r="E3" t="s">
        <v>41</v>
      </c>
      <c r="F3" s="7">
        <f>(B8*1.1)*3%</f>
        <v>494.50892857142861</v>
      </c>
    </row>
    <row r="4" spans="1:7" x14ac:dyDescent="0.25">
      <c r="A4" t="s">
        <v>27</v>
      </c>
      <c r="B4" s="7">
        <v>9000</v>
      </c>
      <c r="F4" s="11">
        <f>F3+B21</f>
        <v>17158.627976190473</v>
      </c>
      <c r="G4" s="10" t="s">
        <v>32</v>
      </c>
    </row>
    <row r="5" spans="1:7" x14ac:dyDescent="0.25">
      <c r="A5" t="s">
        <v>28</v>
      </c>
      <c r="B5" s="7">
        <v>30000</v>
      </c>
      <c r="F5" s="11">
        <f>F4*C2</f>
        <v>230611.95999999996</v>
      </c>
      <c r="G5" s="10" t="s">
        <v>30</v>
      </c>
    </row>
    <row r="6" spans="1:7" x14ac:dyDescent="0.25">
      <c r="A6" t="s">
        <v>29</v>
      </c>
      <c r="B6" s="7">
        <v>1400</v>
      </c>
    </row>
    <row r="7" spans="1:7" x14ac:dyDescent="0.25">
      <c r="B7" s="9">
        <f>SUM(B2:B6)</f>
        <v>201400</v>
      </c>
      <c r="C7" s="10" t="s">
        <v>30</v>
      </c>
      <c r="E7" t="s">
        <v>42</v>
      </c>
    </row>
    <row r="8" spans="1:7" x14ac:dyDescent="0.25">
      <c r="B8" s="11">
        <f>B7/13.44</f>
        <v>14985.119047619048</v>
      </c>
      <c r="C8" s="10" t="s">
        <v>32</v>
      </c>
    </row>
    <row r="9" spans="1:7" x14ac:dyDescent="0.25">
      <c r="E9" t="s">
        <v>43</v>
      </c>
      <c r="F9">
        <v>60</v>
      </c>
    </row>
    <row r="10" spans="1:7" x14ac:dyDescent="0.25">
      <c r="A10" t="s">
        <v>33</v>
      </c>
      <c r="E10" t="s">
        <v>39</v>
      </c>
      <c r="F10">
        <v>45</v>
      </c>
    </row>
    <row r="11" spans="1:7" x14ac:dyDescent="0.25">
      <c r="A11" t="s">
        <v>34</v>
      </c>
      <c r="B11">
        <v>430</v>
      </c>
      <c r="E11" t="s">
        <v>44</v>
      </c>
      <c r="F11" s="8">
        <f>F4*0.4%</f>
        <v>68.634511904761894</v>
      </c>
    </row>
    <row r="12" spans="1:7" x14ac:dyDescent="0.25">
      <c r="A12" t="s">
        <v>35</v>
      </c>
      <c r="B12">
        <v>32</v>
      </c>
      <c r="E12" t="s">
        <v>45</v>
      </c>
      <c r="F12">
        <v>400</v>
      </c>
    </row>
    <row r="13" spans="1:7" x14ac:dyDescent="0.25">
      <c r="A13" t="s">
        <v>36</v>
      </c>
      <c r="B13">
        <v>17</v>
      </c>
      <c r="E13" t="s">
        <v>46</v>
      </c>
      <c r="F13">
        <v>200</v>
      </c>
    </row>
    <row r="14" spans="1:7" x14ac:dyDescent="0.25">
      <c r="B14" s="11">
        <f>B11+B12+B13+B8</f>
        <v>15464.119047619048</v>
      </c>
      <c r="C14" s="10" t="s">
        <v>32</v>
      </c>
      <c r="F14" s="11">
        <f>F9+F10+F11+F12+F13+B21</f>
        <v>17437.753559523808</v>
      </c>
      <c r="G14" s="10" t="s">
        <v>32</v>
      </c>
    </row>
    <row r="15" spans="1:7" x14ac:dyDescent="0.25">
      <c r="B15" s="11">
        <f>B14*C2</f>
        <v>207837.75999999998</v>
      </c>
      <c r="C15" s="10" t="s">
        <v>30</v>
      </c>
      <c r="F15" s="11">
        <f>F14*C2</f>
        <v>234363.40783999997</v>
      </c>
      <c r="G15" s="10" t="s">
        <v>30</v>
      </c>
    </row>
    <row r="17" spans="1:3" x14ac:dyDescent="0.25">
      <c r="A17" t="s">
        <v>37</v>
      </c>
    </row>
    <row r="19" spans="1:3" x14ac:dyDescent="0.25">
      <c r="A19" t="s">
        <v>38</v>
      </c>
      <c r="B19">
        <v>1000</v>
      </c>
    </row>
    <row r="20" spans="1:3" x14ac:dyDescent="0.25">
      <c r="A20" t="s">
        <v>39</v>
      </c>
      <c r="B20">
        <v>200</v>
      </c>
    </row>
    <row r="21" spans="1:3" x14ac:dyDescent="0.25">
      <c r="B21" s="11">
        <f>B19+B20+B14</f>
        <v>16664.119047619046</v>
      </c>
      <c r="C21" s="10" t="s">
        <v>32</v>
      </c>
    </row>
    <row r="22" spans="1:3" x14ac:dyDescent="0.25">
      <c r="B22" s="11">
        <f>B21*C2</f>
        <v>223965.75999999998</v>
      </c>
      <c r="C22" s="10" t="s">
        <v>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opLeftCell="A2" workbookViewId="0">
      <selection activeCell="D17" sqref="D17"/>
    </sheetView>
  </sheetViews>
  <sheetFormatPr baseColWidth="10" defaultRowHeight="15" x14ac:dyDescent="0.25"/>
  <cols>
    <col min="1" max="1" width="19.5703125" customWidth="1"/>
    <col min="2" max="2" width="19.140625" customWidth="1"/>
    <col min="5" max="5" width="17.28515625" customWidth="1"/>
    <col min="6" max="6" width="14.42578125" customWidth="1"/>
  </cols>
  <sheetData>
    <row r="1" spans="1:7" x14ac:dyDescent="0.25">
      <c r="A1" t="s">
        <v>24</v>
      </c>
      <c r="C1" t="s">
        <v>52</v>
      </c>
    </row>
    <row r="2" spans="1:7" x14ac:dyDescent="0.25">
      <c r="A2" t="s">
        <v>47</v>
      </c>
      <c r="B2" s="7">
        <f>1000*70</f>
        <v>70000</v>
      </c>
      <c r="C2">
        <v>13.22</v>
      </c>
      <c r="E2" t="s">
        <v>60</v>
      </c>
    </row>
    <row r="3" spans="1:7" x14ac:dyDescent="0.25">
      <c r="A3" t="s">
        <v>48</v>
      </c>
      <c r="B3" s="7">
        <f>1000*60</f>
        <v>60000</v>
      </c>
    </row>
    <row r="4" spans="1:7" x14ac:dyDescent="0.25">
      <c r="A4" t="s">
        <v>49</v>
      </c>
      <c r="B4" s="7">
        <v>14600</v>
      </c>
      <c r="E4" t="s">
        <v>41</v>
      </c>
      <c r="F4" s="7">
        <f>(B8*1.1)*2%</f>
        <v>272.4538577912254</v>
      </c>
    </row>
    <row r="5" spans="1:7" x14ac:dyDescent="0.25">
      <c r="A5" t="s">
        <v>50</v>
      </c>
      <c r="B5" s="7">
        <v>16790</v>
      </c>
      <c r="F5" s="11">
        <f>F4+B24</f>
        <v>14172.020121028743</v>
      </c>
      <c r="G5" s="10" t="s">
        <v>32</v>
      </c>
    </row>
    <row r="6" spans="1:7" x14ac:dyDescent="0.25">
      <c r="A6" t="s">
        <v>51</v>
      </c>
      <c r="B6" s="7">
        <v>2330</v>
      </c>
      <c r="F6" s="11">
        <f>F5*C2</f>
        <v>187354.106</v>
      </c>
      <c r="G6" s="10" t="s">
        <v>30</v>
      </c>
    </row>
    <row r="7" spans="1:7" x14ac:dyDescent="0.25">
      <c r="B7" s="9">
        <f>SUM(B2:B6)</f>
        <v>163720</v>
      </c>
      <c r="C7" s="10" t="s">
        <v>30</v>
      </c>
    </row>
    <row r="8" spans="1:7" x14ac:dyDescent="0.25">
      <c r="B8" s="11">
        <f>B7/13.22</f>
        <v>12384.266263237518</v>
      </c>
      <c r="C8" s="10" t="s">
        <v>32</v>
      </c>
      <c r="E8" t="s">
        <v>42</v>
      </c>
    </row>
    <row r="10" spans="1:7" x14ac:dyDescent="0.25">
      <c r="E10" t="s">
        <v>61</v>
      </c>
      <c r="F10">
        <v>200</v>
      </c>
    </row>
    <row r="11" spans="1:7" x14ac:dyDescent="0.25">
      <c r="A11" t="s">
        <v>53</v>
      </c>
      <c r="E11" t="s">
        <v>62</v>
      </c>
      <c r="F11">
        <v>90.3</v>
      </c>
    </row>
    <row r="12" spans="1:7" x14ac:dyDescent="0.25">
      <c r="E12" t="s">
        <v>63</v>
      </c>
      <c r="F12">
        <v>50</v>
      </c>
    </row>
    <row r="13" spans="1:7" x14ac:dyDescent="0.25">
      <c r="A13" t="s">
        <v>54</v>
      </c>
      <c r="B13">
        <v>180</v>
      </c>
      <c r="E13" t="s">
        <v>56</v>
      </c>
      <c r="F13" s="8">
        <f>F5*0.4%</f>
        <v>56.688080484114977</v>
      </c>
    </row>
    <row r="14" spans="1:7" x14ac:dyDescent="0.25">
      <c r="A14" t="s">
        <v>55</v>
      </c>
      <c r="B14">
        <v>210</v>
      </c>
      <c r="E14" t="s">
        <v>45</v>
      </c>
      <c r="F14">
        <v>500</v>
      </c>
    </row>
    <row r="15" spans="1:7" x14ac:dyDescent="0.25">
      <c r="A15" t="s">
        <v>56</v>
      </c>
      <c r="B15">
        <v>320</v>
      </c>
      <c r="F15" s="11">
        <f>F10+F11+F12+F13+F14+B24</f>
        <v>14796.554343721633</v>
      </c>
      <c r="G15" s="10" t="s">
        <v>32</v>
      </c>
    </row>
    <row r="16" spans="1:7" x14ac:dyDescent="0.25">
      <c r="A16" t="s">
        <v>35</v>
      </c>
      <c r="B16">
        <v>40</v>
      </c>
      <c r="F16" s="11">
        <f>F15*C2</f>
        <v>195610.448424</v>
      </c>
      <c r="G16" s="10" t="s">
        <v>30</v>
      </c>
    </row>
    <row r="17" spans="1:3" x14ac:dyDescent="0.25">
      <c r="A17" t="s">
        <v>57</v>
      </c>
      <c r="B17">
        <v>15.3</v>
      </c>
    </row>
    <row r="18" spans="1:3" x14ac:dyDescent="0.25">
      <c r="B18" s="11">
        <f>B13+B14+B15+B16+B17+B8</f>
        <v>13149.566263237517</v>
      </c>
      <c r="C18" s="10" t="s">
        <v>32</v>
      </c>
    </row>
    <row r="19" spans="1:3" x14ac:dyDescent="0.25">
      <c r="B19" s="11">
        <f>B18*C2</f>
        <v>173837.26599999997</v>
      </c>
      <c r="C19" s="10" t="s">
        <v>30</v>
      </c>
    </row>
    <row r="21" spans="1:3" x14ac:dyDescent="0.25">
      <c r="A21" t="s">
        <v>58</v>
      </c>
    </row>
    <row r="23" spans="1:3" x14ac:dyDescent="0.25">
      <c r="A23" t="s">
        <v>59</v>
      </c>
      <c r="B23">
        <v>750</v>
      </c>
    </row>
    <row r="24" spans="1:3" x14ac:dyDescent="0.25">
      <c r="B24" s="11">
        <f>B23+B18</f>
        <v>13899.566263237517</v>
      </c>
      <c r="C24" s="10" t="s">
        <v>32</v>
      </c>
    </row>
    <row r="25" spans="1:3" x14ac:dyDescent="0.25">
      <c r="B25" s="11">
        <f>B24*C2</f>
        <v>183752.26599999997</v>
      </c>
      <c r="C25" s="10" t="s">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workbookViewId="0">
      <selection sqref="A1:H5"/>
    </sheetView>
  </sheetViews>
  <sheetFormatPr baseColWidth="10" defaultRowHeight="15" x14ac:dyDescent="0.25"/>
  <cols>
    <col min="6" max="6" width="12.7109375" bestFit="1" customWidth="1"/>
  </cols>
  <sheetData>
    <row r="1" spans="1:8" x14ac:dyDescent="0.25">
      <c r="A1" s="13" t="s">
        <v>66</v>
      </c>
      <c r="B1" s="13"/>
      <c r="C1" s="13"/>
      <c r="D1" s="13"/>
      <c r="E1" s="13"/>
      <c r="F1" s="13"/>
      <c r="G1" s="13"/>
      <c r="H1" s="13"/>
    </row>
    <row r="2" spans="1:8" x14ac:dyDescent="0.25">
      <c r="A2" s="13"/>
      <c r="B2" s="13"/>
      <c r="C2" s="13"/>
      <c r="D2" s="13"/>
      <c r="E2" s="13"/>
      <c r="F2" s="13"/>
      <c r="G2" s="13"/>
      <c r="H2" s="13"/>
    </row>
    <row r="3" spans="1:8" x14ac:dyDescent="0.25">
      <c r="A3" s="13"/>
      <c r="B3" s="13"/>
      <c r="C3" s="13"/>
      <c r="D3" s="13"/>
      <c r="E3" s="13"/>
      <c r="F3" s="13"/>
      <c r="G3" s="13"/>
      <c r="H3" s="13"/>
    </row>
    <row r="4" spans="1:8" x14ac:dyDescent="0.25">
      <c r="A4" s="13"/>
      <c r="B4" s="13"/>
      <c r="C4" s="13"/>
      <c r="D4" s="13"/>
      <c r="E4" s="13"/>
      <c r="F4" s="13"/>
      <c r="G4" s="13"/>
      <c r="H4" s="13"/>
    </row>
    <row r="5" spans="1:8" x14ac:dyDescent="0.25">
      <c r="A5" s="13"/>
      <c r="B5" s="13"/>
      <c r="C5" s="13"/>
      <c r="D5" s="13"/>
      <c r="E5" s="13"/>
      <c r="F5" s="13"/>
      <c r="G5" s="13"/>
      <c r="H5" s="13"/>
    </row>
    <row r="6" spans="1:8" x14ac:dyDescent="0.25">
      <c r="A6" s="1"/>
      <c r="B6" s="1"/>
      <c r="C6" s="1"/>
      <c r="D6" s="1"/>
      <c r="E6" s="1"/>
      <c r="F6" s="1"/>
      <c r="G6" s="1"/>
      <c r="H6" s="1"/>
    </row>
    <row r="7" spans="1:8" x14ac:dyDescent="0.25">
      <c r="A7" s="1" t="s">
        <v>0</v>
      </c>
      <c r="B7" s="1"/>
      <c r="C7" s="1"/>
      <c r="D7" s="1"/>
      <c r="E7" s="1" t="s">
        <v>6</v>
      </c>
      <c r="F7" s="1"/>
      <c r="G7" s="1">
        <f>20000*11.43</f>
        <v>228600</v>
      </c>
      <c r="H7" s="1"/>
    </row>
    <row r="8" spans="1:8" x14ac:dyDescent="0.25">
      <c r="A8" s="1" t="s">
        <v>1</v>
      </c>
      <c r="B8" s="1"/>
      <c r="C8" s="1"/>
      <c r="D8" s="1"/>
      <c r="E8" s="1" t="s">
        <v>7</v>
      </c>
      <c r="F8" s="1"/>
      <c r="G8" s="1">
        <f>G7+35+120+89+2358+385</f>
        <v>231587</v>
      </c>
      <c r="H8" s="1"/>
    </row>
    <row r="9" spans="1:8" x14ac:dyDescent="0.25">
      <c r="A9" s="1" t="s">
        <v>2</v>
      </c>
      <c r="B9" s="1"/>
      <c r="C9" s="1"/>
      <c r="D9" s="1"/>
      <c r="E9" s="1" t="s">
        <v>8</v>
      </c>
      <c r="F9" s="5"/>
      <c r="G9" s="4">
        <f>(G8*1.1)*1%</f>
        <v>2547.4570000000003</v>
      </c>
      <c r="H9" s="1"/>
    </row>
    <row r="10" spans="1:8" x14ac:dyDescent="0.25">
      <c r="A10" s="1" t="s">
        <v>68</v>
      </c>
      <c r="B10" s="1"/>
      <c r="C10" s="1"/>
      <c r="D10" s="1"/>
      <c r="E10" s="1" t="s">
        <v>9</v>
      </c>
      <c r="F10" s="6"/>
      <c r="G10" s="1">
        <f>G8+G9</f>
        <v>234134.45699999999</v>
      </c>
      <c r="H10" s="1" t="s">
        <v>74</v>
      </c>
    </row>
    <row r="11" spans="1:8" x14ac:dyDescent="0.25">
      <c r="A11" s="1" t="s">
        <v>3</v>
      </c>
      <c r="B11" s="1"/>
      <c r="C11" s="1"/>
      <c r="D11" s="1"/>
      <c r="E11" s="2" t="s">
        <v>14</v>
      </c>
      <c r="F11" s="1"/>
      <c r="G11" s="1">
        <f>G10*F17</f>
        <v>368501.88052772998</v>
      </c>
      <c r="H11" s="1" t="s">
        <v>32</v>
      </c>
    </row>
    <row r="12" spans="1:8" x14ac:dyDescent="0.25">
      <c r="A12" s="1" t="s">
        <v>4</v>
      </c>
      <c r="B12" s="1"/>
      <c r="C12" s="1"/>
      <c r="D12" s="1"/>
      <c r="E12" s="2" t="s">
        <v>10</v>
      </c>
      <c r="F12" s="1"/>
      <c r="G12" s="1">
        <f>G11*C17</f>
        <v>5112447.6896895142</v>
      </c>
      <c r="H12" s="1"/>
    </row>
    <row r="13" spans="1:8" x14ac:dyDescent="0.25">
      <c r="A13" s="1" t="s">
        <v>70</v>
      </c>
      <c r="B13" s="1"/>
      <c r="C13" s="1"/>
      <c r="D13" s="1"/>
      <c r="E13" s="2" t="s">
        <v>69</v>
      </c>
      <c r="F13" s="1"/>
      <c r="G13" s="1"/>
      <c r="H13" s="1"/>
    </row>
    <row r="14" spans="1:8" x14ac:dyDescent="0.25">
      <c r="A14" s="1"/>
      <c r="B14" s="1"/>
      <c r="C14" s="1"/>
      <c r="D14" s="1"/>
      <c r="E14" s="2"/>
      <c r="F14" s="1"/>
      <c r="G14" s="1"/>
      <c r="H14" s="1"/>
    </row>
    <row r="15" spans="1:8" x14ac:dyDescent="0.25">
      <c r="A15" s="1"/>
      <c r="B15" s="1"/>
      <c r="C15" s="1"/>
      <c r="D15" s="1"/>
      <c r="E15" s="1"/>
      <c r="F15" s="1"/>
      <c r="G15" s="1"/>
      <c r="H15" s="1"/>
    </row>
    <row r="16" spans="1:8" x14ac:dyDescent="0.25">
      <c r="A16" s="1" t="s">
        <v>16</v>
      </c>
      <c r="B16" s="1"/>
      <c r="C16" s="1">
        <v>13.568300000000001</v>
      </c>
      <c r="D16" s="1"/>
      <c r="E16" s="1"/>
      <c r="F16" s="1"/>
      <c r="G16" s="1"/>
      <c r="H16" s="1"/>
    </row>
    <row r="17" spans="1:8" x14ac:dyDescent="0.25">
      <c r="A17" s="1" t="s">
        <v>17</v>
      </c>
      <c r="B17" s="1"/>
      <c r="C17" s="1">
        <v>13.8736</v>
      </c>
      <c r="D17" s="1"/>
      <c r="E17" s="2" t="s">
        <v>12</v>
      </c>
      <c r="F17" s="3">
        <v>1.57389</v>
      </c>
      <c r="G17" s="1"/>
      <c r="H17" s="1"/>
    </row>
    <row r="18" spans="1:8" x14ac:dyDescent="0.25">
      <c r="A18" s="1" t="s">
        <v>18</v>
      </c>
      <c r="B18" s="1"/>
      <c r="C18" s="1">
        <v>13.856400000000001</v>
      </c>
      <c r="D18" s="1"/>
      <c r="E18" s="1"/>
      <c r="F18" s="1"/>
      <c r="G18" s="1"/>
      <c r="H18" s="1"/>
    </row>
    <row r="19" spans="1:8" x14ac:dyDescent="0.25">
      <c r="A19" s="1"/>
      <c r="B19" s="1"/>
      <c r="C19" s="1"/>
      <c r="D19" s="1"/>
      <c r="E19" s="1"/>
      <c r="F19" s="1"/>
      <c r="G19" s="1"/>
      <c r="H19" s="1"/>
    </row>
    <row r="20" spans="1:8" x14ac:dyDescent="0.25">
      <c r="A20" s="13" t="s">
        <v>67</v>
      </c>
      <c r="B20" s="13"/>
      <c r="C20" s="13"/>
      <c r="D20" s="13"/>
      <c r="E20" s="13"/>
      <c r="F20" s="13"/>
      <c r="G20" s="13"/>
      <c r="H20" s="13"/>
    </row>
    <row r="21" spans="1:8" x14ac:dyDescent="0.25">
      <c r="A21" s="13"/>
      <c r="B21" s="13"/>
      <c r="C21" s="13"/>
      <c r="D21" s="13"/>
      <c r="E21" s="13"/>
      <c r="F21" s="13"/>
      <c r="G21" s="13"/>
      <c r="H21" s="13"/>
    </row>
    <row r="22" spans="1:8" x14ac:dyDescent="0.25">
      <c r="A22" s="1"/>
      <c r="B22" s="1"/>
      <c r="C22" s="1"/>
      <c r="D22" s="1"/>
      <c r="E22" s="1"/>
      <c r="F22" s="1"/>
      <c r="G22" s="1"/>
      <c r="H22" s="1"/>
    </row>
    <row r="23" spans="1:8" x14ac:dyDescent="0.25">
      <c r="A23" s="2" t="s">
        <v>72</v>
      </c>
    </row>
    <row r="25" spans="1:8" x14ac:dyDescent="0.25">
      <c r="A25" s="12" t="s">
        <v>75</v>
      </c>
      <c r="B25" s="12"/>
      <c r="C25" s="12"/>
      <c r="D25" s="12"/>
      <c r="E25" s="12"/>
      <c r="F25" s="12"/>
      <c r="G25" s="12"/>
      <c r="H25" s="12"/>
    </row>
    <row r="26" spans="1:8" x14ac:dyDescent="0.25">
      <c r="A26" s="12"/>
      <c r="B26" s="12"/>
      <c r="C26" s="12"/>
      <c r="D26" s="12"/>
      <c r="E26" s="12"/>
      <c r="F26" s="12"/>
      <c r="G26" s="12"/>
      <c r="H26" s="12"/>
    </row>
    <row r="28" spans="1:8" x14ac:dyDescent="0.25">
      <c r="A28" s="12" t="s">
        <v>21</v>
      </c>
      <c r="B28" s="12"/>
      <c r="C28" s="12"/>
      <c r="D28" s="12"/>
      <c r="E28" s="12"/>
      <c r="F28" s="12"/>
      <c r="G28" s="12"/>
      <c r="H28" s="12"/>
    </row>
    <row r="29" spans="1:8" x14ac:dyDescent="0.25">
      <c r="A29" s="12"/>
      <c r="B29" s="12"/>
      <c r="C29" s="12"/>
      <c r="D29" s="12"/>
      <c r="E29" s="12"/>
      <c r="F29" s="12"/>
      <c r="G29" s="12"/>
      <c r="H29" s="12"/>
    </row>
    <row r="31" spans="1:8" x14ac:dyDescent="0.25">
      <c r="A31" s="14" t="s">
        <v>76</v>
      </c>
      <c r="B31" s="14"/>
      <c r="C31" s="14"/>
      <c r="D31" s="14"/>
      <c r="E31" s="14"/>
      <c r="F31" s="14"/>
      <c r="G31" s="14"/>
      <c r="H31" s="14"/>
    </row>
    <row r="32" spans="1:8" x14ac:dyDescent="0.25">
      <c r="A32" s="14"/>
      <c r="B32" s="14"/>
      <c r="C32" s="14"/>
      <c r="D32" s="14"/>
      <c r="E32" s="14"/>
      <c r="F32" s="14"/>
      <c r="G32" s="14"/>
      <c r="H32" s="14"/>
    </row>
    <row r="34" spans="1:8" x14ac:dyDescent="0.25">
      <c r="A34" s="12" t="s">
        <v>71</v>
      </c>
      <c r="B34" s="12"/>
      <c r="C34" s="12"/>
      <c r="D34" s="12"/>
      <c r="E34" s="12"/>
      <c r="F34" s="12"/>
      <c r="G34" s="12"/>
      <c r="H34" s="12"/>
    </row>
    <row r="35" spans="1:8" x14ac:dyDescent="0.25">
      <c r="A35" s="12"/>
      <c r="B35" s="12"/>
      <c r="C35" s="12"/>
      <c r="D35" s="12"/>
      <c r="E35" s="12"/>
      <c r="F35" s="12"/>
      <c r="G35" s="12"/>
      <c r="H35" s="12"/>
    </row>
    <row r="37" spans="1:8" x14ac:dyDescent="0.25">
      <c r="A37" s="12" t="s">
        <v>73</v>
      </c>
      <c r="B37" s="12"/>
      <c r="C37" s="12"/>
      <c r="D37" s="12"/>
      <c r="E37" s="12"/>
      <c r="F37" s="12"/>
      <c r="G37" s="12"/>
      <c r="H37" s="12"/>
    </row>
    <row r="38" spans="1:8" x14ac:dyDescent="0.25">
      <c r="A38" s="12"/>
      <c r="B38" s="12"/>
      <c r="C38" s="12"/>
      <c r="D38" s="12"/>
      <c r="E38" s="12"/>
      <c r="F38" s="12"/>
      <c r="G38" s="12"/>
      <c r="H38" s="12"/>
    </row>
    <row r="40" spans="1:8" x14ac:dyDescent="0.25">
      <c r="A40" s="12"/>
      <c r="B40" s="12"/>
      <c r="C40" s="12"/>
      <c r="D40" s="12"/>
      <c r="E40" s="12"/>
      <c r="F40" s="12"/>
      <c r="G40" s="12"/>
      <c r="H40" s="12"/>
    </row>
    <row r="41" spans="1:8" x14ac:dyDescent="0.25">
      <c r="A41" s="12"/>
      <c r="B41" s="12"/>
      <c r="C41" s="12"/>
      <c r="D41" s="12"/>
      <c r="E41" s="12"/>
      <c r="F41" s="12"/>
      <c r="G41" s="12"/>
      <c r="H41" s="12"/>
    </row>
  </sheetData>
  <mergeCells count="8">
    <mergeCell ref="A40:H41"/>
    <mergeCell ref="A37:H38"/>
    <mergeCell ref="A1:H5"/>
    <mergeCell ref="A20:H21"/>
    <mergeCell ref="A25:H26"/>
    <mergeCell ref="A28:H29"/>
    <mergeCell ref="A31:H32"/>
    <mergeCell ref="A34:H3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Hoja1</vt:lpstr>
      <vt:lpstr>Examen A</vt:lpstr>
      <vt:lpstr>Examen B</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 Trini</dc:creator>
  <cp:lastModifiedBy>Usuario</cp:lastModifiedBy>
  <cp:lastPrinted>2012-03-31T23:04:25Z</cp:lastPrinted>
  <dcterms:created xsi:type="dcterms:W3CDTF">2010-08-06T16:32:02Z</dcterms:created>
  <dcterms:modified xsi:type="dcterms:W3CDTF">2014-02-24T18:30:32Z</dcterms:modified>
</cp:coreProperties>
</file>